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VtoEQ" sheetId="1" r:id="rId4"/>
    <sheet state="visible" name="ND" sheetId="2" r:id="rId5"/>
    <sheet state="visible" name="NWC" sheetId="3" r:id="rId6"/>
  </sheets>
  <definedNames/>
  <calcPr/>
</workbook>
</file>

<file path=xl/sharedStrings.xml><?xml version="1.0" encoding="utf-8"?>
<sst xmlns="http://schemas.openxmlformats.org/spreadsheetml/2006/main" count="54" uniqueCount="42">
  <si>
    <t>Enterprise value to equity value bridge</t>
  </si>
  <si>
    <t>Valuation drivers</t>
  </si>
  <si>
    <t>Currency: $ 000</t>
  </si>
  <si>
    <t>Ref</t>
  </si>
  <si>
    <t>Enterprise value</t>
  </si>
  <si>
    <t>Adjusted net debt</t>
  </si>
  <si>
    <t>Normal NWC</t>
  </si>
  <si>
    <t>Actual NWC at Dec19</t>
  </si>
  <si>
    <t>NWC variance adjustment</t>
  </si>
  <si>
    <t>Equity value</t>
  </si>
  <si>
    <t>Source: Management information</t>
  </si>
  <si>
    <t>Revenues</t>
  </si>
  <si>
    <t>Net debt overview</t>
  </si>
  <si>
    <t>Long-term loans</t>
  </si>
  <si>
    <t>Cash at banks</t>
  </si>
  <si>
    <t>Reported net debt</t>
  </si>
  <si>
    <t>Debt- or (cash)-like items:</t>
  </si>
  <si>
    <t>Corporate income tax payable</t>
  </si>
  <si>
    <t>One-off IT advisory cost payable</t>
  </si>
  <si>
    <t>Accrued interest</t>
  </si>
  <si>
    <t>Shareholder payable</t>
  </si>
  <si>
    <t>Total debt like items</t>
  </si>
  <si>
    <t>Normalized net working capital overview</t>
  </si>
  <si>
    <t>Averages</t>
  </si>
  <si>
    <t>L3M</t>
  </si>
  <si>
    <t>L6M</t>
  </si>
  <si>
    <t>LTM</t>
  </si>
  <si>
    <t>Inventories</t>
  </si>
  <si>
    <t>Trade receivables</t>
  </si>
  <si>
    <t>Trade payables</t>
  </si>
  <si>
    <t>Trade net working capital</t>
  </si>
  <si>
    <t>Payroll liabilities</t>
  </si>
  <si>
    <t>Income tax payable</t>
  </si>
  <si>
    <t>Other taxes payables</t>
  </si>
  <si>
    <t>Other payables</t>
  </si>
  <si>
    <t>Other receivables</t>
  </si>
  <si>
    <t>Reported net working capital</t>
  </si>
  <si>
    <t>Adjustments:</t>
  </si>
  <si>
    <t>Total adjustments</t>
  </si>
  <si>
    <t>Adjusted net working capital</t>
  </si>
  <si>
    <t>Variance with Dec19 NWC</t>
  </si>
  <si>
    <t>Source: Trial balance and annual financial statement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</si>
</sst>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yy"/>
    <numFmt numFmtId="165" formatCode="#,##0_);\(#,##0\)"/>
  </numFmts>
  <fonts count="14">
    <font>
      <sz val="12.0"/>
      <color theme="1"/>
      <name val="Calibri"/>
    </font>
    <font>
      <b/>
      <sz val="16.0"/>
      <color theme="1"/>
      <name val="Calibri"/>
    </font>
    <font>
      <i/>
      <sz val="14.0"/>
      <color theme="1"/>
      <name val="Calibri"/>
    </font>
    <font>
      <i/>
      <u/>
      <sz val="12.0"/>
      <color theme="10"/>
      <name val="Calibri"/>
    </font>
    <font>
      <i/>
      <sz val="12.0"/>
      <color rgb="FF44546A"/>
      <name val="Calibri"/>
    </font>
    <font>
      <sz val="12.0"/>
      <color rgb="FF44546A"/>
      <name val="Calibri"/>
    </font>
    <font>
      <b/>
      <sz val="12.0"/>
      <color rgb="FF44546A"/>
      <name val="Calibri"/>
    </font>
    <font>
      <b/>
      <sz val="12.0"/>
      <color theme="1"/>
      <name val="Calibri"/>
    </font>
    <font>
      <color theme="1"/>
      <name val="Calibri"/>
    </font>
    <font>
      <sz val="9.0"/>
      <color theme="4"/>
      <name val="Calibri"/>
    </font>
    <font>
      <i/>
      <u/>
      <sz val="12.0"/>
      <color theme="1"/>
      <name val="Calibri"/>
    </font>
    <font>
      <i/>
      <sz val="12.0"/>
      <color theme="1"/>
      <name val="Calibri"/>
    </font>
    <font>
      <b/>
      <i/>
      <sz val="12.0"/>
      <color rgb="FF44546A"/>
      <name val="Calibri"/>
    </font>
    <font/>
  </fonts>
  <fills count="4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E7E6E6"/>
        <bgColor rgb="FFE7E6E6"/>
      </patternFill>
    </fill>
  </fills>
  <borders count="16">
    <border/>
    <border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medium">
        <color rgb="FF000000"/>
      </right>
      <top/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1" fillId="0" fontId="0" numFmtId="0" xfId="0" applyBorder="1" applyFont="1"/>
    <xf borderId="2" fillId="2" fontId="4" numFmtId="0" xfId="0" applyBorder="1" applyFill="1" applyFont="1"/>
    <xf borderId="2" fillId="2" fontId="5" numFmtId="0" xfId="0" applyAlignment="1" applyBorder="1" applyFont="1">
      <alignment horizontal="center"/>
    </xf>
    <xf borderId="2" fillId="2" fontId="6" numFmtId="164" xfId="0" applyAlignment="1" applyBorder="1" applyFont="1" applyNumberFormat="1">
      <alignment horizontal="right"/>
    </xf>
    <xf borderId="0" fillId="0" fontId="7" numFmtId="0" xfId="0" applyFont="1"/>
    <xf borderId="0" fillId="0" fontId="7" numFmtId="0" xfId="0" applyAlignment="1" applyFont="1">
      <alignment horizontal="center"/>
    </xf>
    <xf borderId="0" fillId="0" fontId="7" numFmtId="165" xfId="0" applyFont="1" applyNumberFormat="1"/>
    <xf borderId="0" fillId="0" fontId="8" numFmtId="0" xfId="0" applyFont="1"/>
    <xf borderId="0" fillId="0" fontId="0" numFmtId="0" xfId="0" applyAlignment="1" applyFont="1">
      <alignment horizontal="center"/>
    </xf>
    <xf borderId="0" fillId="0" fontId="0" numFmtId="165" xfId="0" applyFont="1" applyNumberFormat="1"/>
    <xf borderId="1" fillId="0" fontId="0" numFmtId="165" xfId="0" applyBorder="1" applyFont="1" applyNumberFormat="1"/>
    <xf borderId="2" fillId="3" fontId="7" numFmtId="0" xfId="0" applyBorder="1" applyFill="1" applyFont="1"/>
    <xf borderId="2" fillId="3" fontId="0" numFmtId="0" xfId="0" applyAlignment="1" applyBorder="1" applyFont="1">
      <alignment horizontal="center"/>
    </xf>
    <xf borderId="2" fillId="3" fontId="7" numFmtId="165" xfId="0" applyBorder="1" applyFont="1" applyNumberFormat="1"/>
    <xf borderId="0" fillId="0" fontId="9" numFmtId="0" xfId="0" applyFont="1"/>
    <xf borderId="2" fillId="3" fontId="7" numFmtId="0" xfId="0" applyAlignment="1" applyBorder="1" applyFont="1">
      <alignment horizontal="center"/>
    </xf>
    <xf borderId="0" fillId="0" fontId="10" numFmtId="0" xfId="0" applyFont="1"/>
    <xf borderId="0" fillId="0" fontId="11" numFmtId="0" xfId="0" applyFont="1"/>
    <xf borderId="0" fillId="0" fontId="11" numFmtId="165" xfId="0" applyFont="1" applyNumberFormat="1"/>
    <xf borderId="0" fillId="0" fontId="0" numFmtId="0" xfId="0" applyFont="1"/>
    <xf borderId="3" fillId="2" fontId="12" numFmtId="164" xfId="0" applyAlignment="1" applyBorder="1" applyFont="1" applyNumberFormat="1">
      <alignment horizontal="center"/>
    </xf>
    <xf borderId="4" fillId="0" fontId="13" numFmtId="0" xfId="0" applyBorder="1" applyFont="1"/>
    <xf borderId="5" fillId="0" fontId="13" numFmtId="0" xfId="0" applyBorder="1" applyFont="1"/>
    <xf borderId="6" fillId="2" fontId="6" numFmtId="164" xfId="0" applyAlignment="1" applyBorder="1" applyFont="1" applyNumberFormat="1">
      <alignment horizontal="right"/>
    </xf>
    <xf borderId="7" fillId="2" fontId="6" numFmtId="164" xfId="0" applyAlignment="1" applyBorder="1" applyFont="1" applyNumberFormat="1">
      <alignment horizontal="right"/>
    </xf>
    <xf borderId="8" fillId="2" fontId="6" numFmtId="164" xfId="0" applyAlignment="1" applyBorder="1" applyFont="1" applyNumberFormat="1">
      <alignment horizontal="right"/>
    </xf>
    <xf borderId="0" fillId="0" fontId="0" numFmtId="0" xfId="0" applyAlignment="1" applyFont="1">
      <alignment horizontal="left"/>
    </xf>
    <xf borderId="9" fillId="0" fontId="0" numFmtId="165" xfId="0" applyBorder="1" applyFont="1" applyNumberFormat="1"/>
    <xf borderId="10" fillId="0" fontId="0" numFmtId="165" xfId="0" applyBorder="1" applyFont="1" applyNumberFormat="1"/>
    <xf borderId="11" fillId="3" fontId="7" numFmtId="165" xfId="0" applyBorder="1" applyFont="1" applyNumberFormat="1"/>
    <xf borderId="12" fillId="3" fontId="7" numFmtId="165" xfId="0" applyBorder="1" applyFont="1" applyNumberFormat="1"/>
    <xf borderId="9" fillId="0" fontId="11" numFmtId="165" xfId="0" applyBorder="1" applyFont="1" applyNumberFormat="1"/>
    <xf borderId="10" fillId="0" fontId="11" numFmtId="165" xfId="0" applyBorder="1" applyFont="1" applyNumberFormat="1"/>
    <xf borderId="1" fillId="0" fontId="11" numFmtId="0" xfId="0" applyBorder="1" applyFont="1"/>
    <xf borderId="1" fillId="0" fontId="0" numFmtId="0" xfId="0" applyAlignment="1" applyBorder="1" applyFont="1">
      <alignment horizontal="center"/>
    </xf>
    <xf borderId="13" fillId="0" fontId="11" numFmtId="165" xfId="0" applyBorder="1" applyFont="1" applyNumberFormat="1"/>
    <xf borderId="14" fillId="0" fontId="11" numFmtId="165" xfId="0" applyBorder="1" applyFont="1" applyNumberFormat="1"/>
    <xf borderId="15" fillId="0" fontId="11" numFmtId="165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38100</xdr:colOff>
      <xdr:row>2</xdr:row>
      <xdr:rowOff>152400</xdr:rowOff>
    </xdr:from>
    <xdr:ext cx="5248275" cy="3419475"/>
    <xdr:sp>
      <xdr:nvSpPr>
        <xdr:cNvPr id="3" name="Shape 3"/>
        <xdr:cNvSpPr txBox="1"/>
      </xdr:nvSpPr>
      <xdr:spPr>
        <a:xfrm>
          <a:off x="2726625" y="2075025"/>
          <a:ext cx="5238750" cy="3409950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Comments: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1.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Reported net debt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reported net debt includes $419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k long-term loan at the Citibank and $361k cash in banks. The cash in banks is freely available.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Corporate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income tax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corporate income tax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is the open payable position as of Dec19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 The final tax declaration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has been submitted.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3.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One-off IT advisory cost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During FY18 and FY19,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the Company hired an external advisor for the implementation of a new ERP system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 The total engagement is $125k, of which $20k is still payable at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Dec19.</a:t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4.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Accrued interest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interest of the long-term loan is accrued as other payables.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5.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Shareholder payable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 The other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payables include an aged payable to the Shareholder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41</xdr:col>
      <xdr:colOff>57150</xdr:colOff>
      <xdr:row>2</xdr:row>
      <xdr:rowOff>180975</xdr:rowOff>
    </xdr:from>
    <xdr:ext cx="2533650" cy="2590800"/>
    <xdr:sp>
      <xdr:nvSpPr>
        <xdr:cNvPr id="4" name="Shape 4"/>
        <xdr:cNvSpPr txBox="1"/>
      </xdr:nvSpPr>
      <xdr:spPr>
        <a:xfrm>
          <a:off x="4079175" y="2489363"/>
          <a:ext cx="2533650" cy="2581275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 u="sng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Comments: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1.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Debt-like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items: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For details on the debt-like items refer to the net debt section.</a:t>
          </a: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2. NWC variance adjustment: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Depending on which average level to consider as normal (e.g., either the last 3 months, last 6 months or last twelve months), the net working capital variance adjustment is $123k, $99k or $107k debt-like, respectively.</a:t>
          </a:r>
          <a:endParaRPr b="0"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/>
  <cols>
    <col customWidth="1" min="1" max="1" width="27.44"/>
    <col customWidth="1" min="2" max="2" width="5.11"/>
    <col customWidth="1" min="3" max="26" width="10.56"/>
  </cols>
  <sheetData>
    <row r="1" ht="15.75" customHeight="1">
      <c r="A1" s="1" t="s">
        <v>0</v>
      </c>
    </row>
    <row r="2" ht="15.75" customHeight="1">
      <c r="A2" s="2" t="s">
        <v>1</v>
      </c>
    </row>
    <row r="3" ht="15.75" customHeight="1">
      <c r="A3" s="3"/>
    </row>
    <row r="4" ht="15.75" customHeight="1">
      <c r="A4" s="4"/>
      <c r="B4" s="4"/>
      <c r="C4" s="4"/>
      <c r="D4" s="4"/>
    </row>
    <row r="5" ht="15.75" customHeight="1">
      <c r="A5" s="5" t="s">
        <v>2</v>
      </c>
      <c r="B5" s="6" t="s">
        <v>3</v>
      </c>
      <c r="C5" s="7"/>
      <c r="D5" s="7"/>
    </row>
    <row r="6" ht="15.75" customHeight="1">
      <c r="A6" s="8" t="s">
        <v>4</v>
      </c>
      <c r="B6" s="9"/>
      <c r="C6" s="10"/>
      <c r="D6" s="10">
        <v>13000.0</v>
      </c>
    </row>
    <row r="7" ht="15.75" customHeight="1">
      <c r="A7" s="11" t="s">
        <v>5</v>
      </c>
      <c r="B7" s="12"/>
      <c r="C7" s="13"/>
      <c r="D7" s="13">
        <f>-ND!C15</f>
        <v>-131</v>
      </c>
    </row>
    <row r="8" ht="15.75" customHeight="1">
      <c r="B8" s="12"/>
      <c r="C8" s="13"/>
      <c r="D8" s="13"/>
    </row>
    <row r="9" ht="15.75" customHeight="1">
      <c r="A9" s="11" t="s">
        <v>6</v>
      </c>
      <c r="B9" s="12"/>
      <c r="C9" s="13">
        <f>NWC!AO22</f>
        <v>504.7083333</v>
      </c>
      <c r="D9" s="13"/>
    </row>
    <row r="10" ht="15.75" customHeight="1">
      <c r="A10" s="11" t="s">
        <v>7</v>
      </c>
      <c r="B10" s="12"/>
      <c r="C10" s="14">
        <f>NWC!AL22</f>
        <v>398</v>
      </c>
      <c r="D10" s="13"/>
    </row>
    <row r="11" ht="15.75" customHeight="1">
      <c r="A11" s="8" t="s">
        <v>8</v>
      </c>
      <c r="B11" s="9"/>
      <c r="C11" s="10"/>
      <c r="D11" s="10">
        <f>C10-C9</f>
        <v>-106.7083333</v>
      </c>
    </row>
    <row r="12" ht="15.75" customHeight="1">
      <c r="B12" s="12"/>
      <c r="C12" s="13"/>
      <c r="D12" s="13"/>
    </row>
    <row r="13" ht="15.75" customHeight="1">
      <c r="A13" s="15" t="s">
        <v>9</v>
      </c>
      <c r="B13" s="16"/>
      <c r="C13" s="17"/>
      <c r="D13" s="17">
        <f>SUM(D6:D12)</f>
        <v>12762.29167</v>
      </c>
    </row>
    <row r="14" ht="15.75" customHeight="1">
      <c r="A14" s="18" t="str">
        <f>A2&amp;" - "&amp;A1</f>
        <v>Valuation drivers - Enterprise value to equity value bridge</v>
      </c>
    </row>
    <row r="15" ht="15.75" customHeight="1">
      <c r="A15" s="18" t="s">
        <v>10</v>
      </c>
    </row>
    <row r="16" ht="15.75" customHeight="1"/>
    <row r="17" ht="15.75" hidden="1" customHeight="1">
      <c r="A17" s="11" t="s">
        <v>11</v>
      </c>
      <c r="C17" s="11" t="str">
        <f t="shared" ref="C17:D17" si="1">#REF!</f>
        <v>#REF!</v>
      </c>
      <c r="D17" s="11" t="str">
        <f t="shared" si="1"/>
        <v>#REF!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/>
  <cols>
    <col customWidth="1" min="1" max="1" width="28.33"/>
    <col customWidth="1" min="2" max="2" width="5.11"/>
    <col customWidth="1" min="3" max="26" width="10.56"/>
  </cols>
  <sheetData>
    <row r="1" ht="15.75" customHeight="1">
      <c r="A1" s="1" t="s">
        <v>12</v>
      </c>
    </row>
    <row r="2" ht="15.75" customHeight="1">
      <c r="A2" s="2" t="s">
        <v>1</v>
      </c>
    </row>
    <row r="3" ht="15.75" customHeight="1">
      <c r="A3" s="3"/>
    </row>
    <row r="4" ht="15.75" customHeight="1">
      <c r="A4" s="4"/>
      <c r="B4" s="4"/>
      <c r="C4" s="4"/>
    </row>
    <row r="5" ht="15.75" customHeight="1">
      <c r="A5" s="5" t="s">
        <v>2</v>
      </c>
      <c r="B5" s="6" t="s">
        <v>3</v>
      </c>
      <c r="C5" s="7">
        <v>43800.0</v>
      </c>
    </row>
    <row r="6" ht="15.75" customHeight="1">
      <c r="A6" s="11" t="s">
        <v>13</v>
      </c>
      <c r="C6" s="13">
        <v>419.0</v>
      </c>
      <c r="E6" s="13"/>
      <c r="F6" s="13"/>
      <c r="G6" s="13"/>
    </row>
    <row r="7" ht="15.75" customHeight="1">
      <c r="A7" s="11" t="s">
        <v>14</v>
      </c>
      <c r="C7" s="13">
        <v>-361.0</v>
      </c>
      <c r="E7" s="13"/>
      <c r="F7" s="13"/>
      <c r="G7" s="13"/>
    </row>
    <row r="8" ht="15.75" customHeight="1">
      <c r="A8" s="15" t="s">
        <v>15</v>
      </c>
      <c r="B8" s="19">
        <v>1.0</v>
      </c>
      <c r="C8" s="17">
        <f>SUM(C6:C7)</f>
        <v>58</v>
      </c>
    </row>
    <row r="9" ht="15.75" customHeight="1">
      <c r="A9" s="20" t="s">
        <v>16</v>
      </c>
      <c r="C9" s="13"/>
    </row>
    <row r="10" ht="15.75" customHeight="1">
      <c r="A10" s="11" t="s">
        <v>17</v>
      </c>
      <c r="B10" s="12">
        <v>2.0</v>
      </c>
      <c r="C10" s="13">
        <v>27.0</v>
      </c>
    </row>
    <row r="11" ht="15.75" customHeight="1">
      <c r="A11" s="11" t="s">
        <v>18</v>
      </c>
      <c r="B11" s="12">
        <v>3.0</v>
      </c>
      <c r="C11" s="13">
        <v>20.0</v>
      </c>
    </row>
    <row r="12" ht="15.75" customHeight="1">
      <c r="A12" s="11" t="s">
        <v>19</v>
      </c>
      <c r="B12" s="12">
        <v>4.0</v>
      </c>
      <c r="C12" s="13">
        <v>16.0</v>
      </c>
    </row>
    <row r="13" ht="15.75" customHeight="1">
      <c r="A13" s="11" t="s">
        <v>20</v>
      </c>
      <c r="B13" s="12">
        <v>5.0</v>
      </c>
      <c r="C13" s="13">
        <v>10.0</v>
      </c>
    </row>
    <row r="14" ht="15.75" customHeight="1">
      <c r="A14" s="21" t="s">
        <v>21</v>
      </c>
      <c r="B14" s="12"/>
      <c r="C14" s="22">
        <f>SUM(C10:C13)</f>
        <v>73</v>
      </c>
    </row>
    <row r="15" ht="15.75" customHeight="1">
      <c r="A15" s="15" t="s">
        <v>5</v>
      </c>
      <c r="B15" s="19"/>
      <c r="C15" s="17">
        <f>SUM(C8,C14)</f>
        <v>131</v>
      </c>
    </row>
    <row r="16" ht="15.75" customHeight="1">
      <c r="A16" s="18" t="str">
        <f>A2&amp;" - "&amp;A1</f>
        <v>Valuation drivers - Net debt overview</v>
      </c>
    </row>
    <row r="17" ht="15.75" customHeight="1">
      <c r="A17" s="18" t="s">
        <v>10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5"/>
    <pageSetUpPr fitToPage="1"/>
  </sheetPr>
  <sheetViews>
    <sheetView showGridLines="0" workbookViewId="0"/>
  </sheetViews>
  <sheetFormatPr customHeight="1" defaultColWidth="11.22" defaultRowHeight="15.0" outlineLevelCol="1"/>
  <cols>
    <col customWidth="1" min="1" max="1" width="28.67"/>
    <col customWidth="1" min="2" max="2" width="5.11"/>
    <col customWidth="1" hidden="1" min="3" max="13" width="10.78" outlineLevel="1"/>
    <col customWidth="1" min="14" max="14" width="10.78"/>
    <col customWidth="1" hidden="1" min="15" max="25" width="10.78" outlineLevel="1"/>
    <col customWidth="1" min="26" max="26" width="10.78"/>
    <col customWidth="1" hidden="1" min="27" max="37" width="10.78" outlineLevel="1"/>
    <col customWidth="1" min="38" max="38" width="10.78"/>
    <col customWidth="1" min="39" max="44" width="10.56"/>
  </cols>
  <sheetData>
    <row r="1" ht="15.75" customHeight="1">
      <c r="A1" s="1" t="s">
        <v>22</v>
      </c>
    </row>
    <row r="2" ht="15.75" customHeight="1">
      <c r="A2" s="2" t="s">
        <v>1</v>
      </c>
    </row>
    <row r="3" ht="15.75" customHeight="1">
      <c r="A3" s="3"/>
      <c r="AM3" s="23"/>
      <c r="AN3" s="23"/>
      <c r="AO3" s="23"/>
    </row>
    <row r="4" ht="15.75" customHeight="1">
      <c r="A4" s="4"/>
      <c r="B4" s="4"/>
      <c r="C4" s="4"/>
      <c r="D4" s="4"/>
      <c r="E4" s="4"/>
      <c r="AM4" s="24" t="s">
        <v>23</v>
      </c>
      <c r="AN4" s="25"/>
      <c r="AO4" s="26"/>
    </row>
    <row r="5" ht="15.75" customHeight="1">
      <c r="A5" s="5" t="s">
        <v>2</v>
      </c>
      <c r="B5" s="6" t="s">
        <v>3</v>
      </c>
      <c r="C5" s="7">
        <v>42736.0</v>
      </c>
      <c r="D5" s="7">
        <v>42767.0</v>
      </c>
      <c r="E5" s="7">
        <v>42795.0</v>
      </c>
      <c r="F5" s="7">
        <v>42826.0</v>
      </c>
      <c r="G5" s="7">
        <v>42856.0</v>
      </c>
      <c r="H5" s="7">
        <v>42887.0</v>
      </c>
      <c r="I5" s="7">
        <v>42917.0</v>
      </c>
      <c r="J5" s="7">
        <v>42948.0</v>
      </c>
      <c r="K5" s="7">
        <v>42979.0</v>
      </c>
      <c r="L5" s="7">
        <v>43009.0</v>
      </c>
      <c r="M5" s="7">
        <v>43040.0</v>
      </c>
      <c r="N5" s="7">
        <v>43070.0</v>
      </c>
      <c r="O5" s="7">
        <v>43101.0</v>
      </c>
      <c r="P5" s="7">
        <v>43132.0</v>
      </c>
      <c r="Q5" s="7">
        <v>43160.0</v>
      </c>
      <c r="R5" s="7">
        <v>43191.0</v>
      </c>
      <c r="S5" s="7">
        <v>43221.0</v>
      </c>
      <c r="T5" s="7">
        <v>43252.0</v>
      </c>
      <c r="U5" s="7">
        <v>43282.0</v>
      </c>
      <c r="V5" s="7">
        <v>43313.0</v>
      </c>
      <c r="W5" s="7">
        <v>43344.0</v>
      </c>
      <c r="X5" s="7">
        <v>43374.0</v>
      </c>
      <c r="Y5" s="7">
        <v>43405.0</v>
      </c>
      <c r="Z5" s="7">
        <v>43435.0</v>
      </c>
      <c r="AA5" s="7">
        <v>43466.0</v>
      </c>
      <c r="AB5" s="7">
        <v>43497.0</v>
      </c>
      <c r="AC5" s="7">
        <v>43525.0</v>
      </c>
      <c r="AD5" s="7">
        <v>43556.0</v>
      </c>
      <c r="AE5" s="7">
        <v>43586.0</v>
      </c>
      <c r="AF5" s="7">
        <v>43617.0</v>
      </c>
      <c r="AG5" s="7">
        <v>43647.0</v>
      </c>
      <c r="AH5" s="7">
        <v>43678.0</v>
      </c>
      <c r="AI5" s="7">
        <v>43709.0</v>
      </c>
      <c r="AJ5" s="7">
        <v>43739.0</v>
      </c>
      <c r="AK5" s="7">
        <v>43770.0</v>
      </c>
      <c r="AL5" s="7">
        <v>43800.0</v>
      </c>
      <c r="AM5" s="27" t="s">
        <v>24</v>
      </c>
      <c r="AN5" s="28" t="s">
        <v>25</v>
      </c>
      <c r="AO5" s="29" t="s">
        <v>26</v>
      </c>
    </row>
    <row r="6" ht="15.75" customHeight="1">
      <c r="A6" s="30" t="s">
        <v>27</v>
      </c>
      <c r="C6" s="13">
        <v>485.0</v>
      </c>
      <c r="D6" s="13">
        <v>424.0</v>
      </c>
      <c r="E6" s="13">
        <v>457.0</v>
      </c>
      <c r="F6" s="13">
        <v>476.0</v>
      </c>
      <c r="G6" s="13">
        <v>487.0</v>
      </c>
      <c r="H6" s="13">
        <v>455.0</v>
      </c>
      <c r="I6" s="13">
        <v>488.0</v>
      </c>
      <c r="J6" s="13">
        <v>441.0</v>
      </c>
      <c r="K6" s="13">
        <v>405.0</v>
      </c>
      <c r="L6" s="13">
        <v>400.0</v>
      </c>
      <c r="M6" s="13">
        <v>394.0</v>
      </c>
      <c r="N6" s="13">
        <v>512.0</v>
      </c>
      <c r="O6" s="13">
        <v>557.0</v>
      </c>
      <c r="P6" s="13">
        <v>587.0</v>
      </c>
      <c r="Q6" s="13">
        <v>601.0</v>
      </c>
      <c r="R6" s="13">
        <v>569.0</v>
      </c>
      <c r="S6" s="13">
        <v>582.0</v>
      </c>
      <c r="T6" s="13">
        <v>566.0</v>
      </c>
      <c r="U6" s="13">
        <v>617.0</v>
      </c>
      <c r="V6" s="13">
        <v>598.0</v>
      </c>
      <c r="W6" s="13">
        <v>575.0</v>
      </c>
      <c r="X6" s="13">
        <v>572.0</v>
      </c>
      <c r="Y6" s="13">
        <v>589.0</v>
      </c>
      <c r="Z6" s="13">
        <v>618.0</v>
      </c>
      <c r="AA6" s="13">
        <v>637.0</v>
      </c>
      <c r="AB6" s="13">
        <v>669.0</v>
      </c>
      <c r="AC6" s="13">
        <v>700.0</v>
      </c>
      <c r="AD6" s="13">
        <v>685.0</v>
      </c>
      <c r="AE6" s="13">
        <v>638.0</v>
      </c>
      <c r="AF6" s="13">
        <v>693.0</v>
      </c>
      <c r="AG6" s="13">
        <v>669.0</v>
      </c>
      <c r="AH6" s="13">
        <v>666.0</v>
      </c>
      <c r="AI6" s="13">
        <v>685.0</v>
      </c>
      <c r="AJ6" s="13">
        <v>618.0</v>
      </c>
      <c r="AK6" s="13">
        <v>624.0</v>
      </c>
      <c r="AL6" s="13">
        <v>712.0</v>
      </c>
      <c r="AM6" s="31">
        <f t="shared" ref="AM6:AM15" si="1">AVERAGE(AJ6:AL6)</f>
        <v>651.3333333</v>
      </c>
      <c r="AN6" s="13">
        <f t="shared" ref="AN6:AN15" si="2">AVERAGE(AG6:AL6)</f>
        <v>662.3333333</v>
      </c>
      <c r="AO6" s="32">
        <f t="shared" ref="AO6:AO15" si="3">AVERAGE(AA6:AL6)</f>
        <v>666.3333333</v>
      </c>
    </row>
    <row r="7" ht="15.75" customHeight="1">
      <c r="A7" s="30" t="s">
        <v>28</v>
      </c>
      <c r="C7" s="13">
        <v>333.0</v>
      </c>
      <c r="D7" s="13">
        <v>347.0</v>
      </c>
      <c r="E7" s="13">
        <v>311.0</v>
      </c>
      <c r="F7" s="13">
        <v>303.0</v>
      </c>
      <c r="G7" s="13">
        <v>289.0</v>
      </c>
      <c r="H7" s="13">
        <v>335.0</v>
      </c>
      <c r="I7" s="13">
        <v>308.0</v>
      </c>
      <c r="J7" s="13">
        <v>285.0</v>
      </c>
      <c r="K7" s="13">
        <v>321.0</v>
      </c>
      <c r="L7" s="13">
        <v>287.0</v>
      </c>
      <c r="M7" s="13">
        <v>286.0</v>
      </c>
      <c r="N7" s="13">
        <v>351.0</v>
      </c>
      <c r="O7" s="13">
        <v>355.0</v>
      </c>
      <c r="P7" s="13">
        <v>432.0</v>
      </c>
      <c r="Q7" s="13">
        <v>458.0</v>
      </c>
      <c r="R7" s="13">
        <v>388.0</v>
      </c>
      <c r="S7" s="13">
        <v>443.0</v>
      </c>
      <c r="T7" s="13">
        <v>402.0</v>
      </c>
      <c r="U7" s="13">
        <v>441.0</v>
      </c>
      <c r="V7" s="13">
        <v>389.0</v>
      </c>
      <c r="W7" s="13">
        <v>422.0</v>
      </c>
      <c r="X7" s="13">
        <v>433.0</v>
      </c>
      <c r="Y7" s="13">
        <v>454.0</v>
      </c>
      <c r="Z7" s="13">
        <v>461.0</v>
      </c>
      <c r="AA7" s="13">
        <v>453.0</v>
      </c>
      <c r="AB7" s="13">
        <v>341.0</v>
      </c>
      <c r="AC7" s="13">
        <v>240.0</v>
      </c>
      <c r="AD7" s="13">
        <v>379.0</v>
      </c>
      <c r="AE7" s="13">
        <v>382.0</v>
      </c>
      <c r="AF7" s="13">
        <v>314.0</v>
      </c>
      <c r="AG7" s="13">
        <v>281.0</v>
      </c>
      <c r="AH7" s="13">
        <v>267.0</v>
      </c>
      <c r="AI7" s="13">
        <v>298.0</v>
      </c>
      <c r="AJ7" s="13">
        <v>461.0</v>
      </c>
      <c r="AK7" s="13">
        <v>305.0</v>
      </c>
      <c r="AL7" s="13">
        <v>218.0</v>
      </c>
      <c r="AM7" s="31">
        <f t="shared" si="1"/>
        <v>328</v>
      </c>
      <c r="AN7" s="13">
        <f t="shared" si="2"/>
        <v>305</v>
      </c>
      <c r="AO7" s="32">
        <f t="shared" si="3"/>
        <v>328.25</v>
      </c>
    </row>
    <row r="8" ht="15.75" customHeight="1">
      <c r="A8" s="30" t="s">
        <v>29</v>
      </c>
      <c r="C8" s="13">
        <v>-208.0</v>
      </c>
      <c r="D8" s="13">
        <v>-199.0</v>
      </c>
      <c r="E8" s="13">
        <v>-194.0</v>
      </c>
      <c r="F8" s="13">
        <v>-226.0</v>
      </c>
      <c r="G8" s="13">
        <v>-194.0</v>
      </c>
      <c r="H8" s="13">
        <v>-234.0</v>
      </c>
      <c r="I8" s="13">
        <v>-225.0</v>
      </c>
      <c r="J8" s="13">
        <v>-227.0</v>
      </c>
      <c r="K8" s="13">
        <v>-194.0</v>
      </c>
      <c r="L8" s="13">
        <v>-181.0</v>
      </c>
      <c r="M8" s="13">
        <v>-184.0</v>
      </c>
      <c r="N8" s="13">
        <v>-241.0</v>
      </c>
      <c r="O8" s="13">
        <v>-281.0</v>
      </c>
      <c r="P8" s="13">
        <v>-257.0</v>
      </c>
      <c r="Q8" s="13">
        <v>-294.0</v>
      </c>
      <c r="R8" s="13">
        <v>-270.0</v>
      </c>
      <c r="S8" s="13">
        <v>-283.0</v>
      </c>
      <c r="T8" s="13">
        <v>-260.0</v>
      </c>
      <c r="U8" s="13">
        <v>-299.0</v>
      </c>
      <c r="V8" s="13">
        <v>-301.0</v>
      </c>
      <c r="W8" s="13">
        <v>-296.0</v>
      </c>
      <c r="X8" s="13">
        <v>-243.0</v>
      </c>
      <c r="Y8" s="13">
        <v>-249.0</v>
      </c>
      <c r="Z8" s="13">
        <v>-319.0</v>
      </c>
      <c r="AA8" s="13">
        <v>-414.0</v>
      </c>
      <c r="AB8" s="13">
        <v>-432.0</v>
      </c>
      <c r="AC8" s="13">
        <v>-424.0</v>
      </c>
      <c r="AD8" s="13">
        <v>-360.0</v>
      </c>
      <c r="AE8" s="13">
        <v>-420.0</v>
      </c>
      <c r="AF8" s="13">
        <v>-380.0</v>
      </c>
      <c r="AG8" s="13">
        <v>-400.0</v>
      </c>
      <c r="AH8" s="13">
        <v>-439.0</v>
      </c>
      <c r="AI8" s="13">
        <v>-410.0</v>
      </c>
      <c r="AJ8" s="13">
        <v>-348.0</v>
      </c>
      <c r="AK8" s="13">
        <v>-371.0</v>
      </c>
      <c r="AL8" s="13">
        <v>-441.0</v>
      </c>
      <c r="AM8" s="31">
        <f t="shared" si="1"/>
        <v>-386.6666667</v>
      </c>
      <c r="AN8" s="13">
        <f t="shared" si="2"/>
        <v>-401.5</v>
      </c>
      <c r="AO8" s="32">
        <f t="shared" si="3"/>
        <v>-403.25</v>
      </c>
    </row>
    <row r="9" ht="15.75" customHeight="1">
      <c r="A9" s="11" t="s">
        <v>30</v>
      </c>
      <c r="C9" s="13">
        <f t="shared" ref="C9:AL9" si="4">SUM(C6:C8)</f>
        <v>610</v>
      </c>
      <c r="D9" s="13">
        <f t="shared" si="4"/>
        <v>572</v>
      </c>
      <c r="E9" s="13">
        <f t="shared" si="4"/>
        <v>574</v>
      </c>
      <c r="F9" s="13">
        <f t="shared" si="4"/>
        <v>553</v>
      </c>
      <c r="G9" s="13">
        <f t="shared" si="4"/>
        <v>582</v>
      </c>
      <c r="H9" s="13">
        <f t="shared" si="4"/>
        <v>556</v>
      </c>
      <c r="I9" s="13">
        <f t="shared" si="4"/>
        <v>571</v>
      </c>
      <c r="J9" s="13">
        <f t="shared" si="4"/>
        <v>499</v>
      </c>
      <c r="K9" s="13">
        <f t="shared" si="4"/>
        <v>532</v>
      </c>
      <c r="L9" s="13">
        <f t="shared" si="4"/>
        <v>506</v>
      </c>
      <c r="M9" s="13">
        <f t="shared" si="4"/>
        <v>496</v>
      </c>
      <c r="N9" s="13">
        <f t="shared" si="4"/>
        <v>622</v>
      </c>
      <c r="O9" s="13">
        <f t="shared" si="4"/>
        <v>631</v>
      </c>
      <c r="P9" s="13">
        <f t="shared" si="4"/>
        <v>762</v>
      </c>
      <c r="Q9" s="13">
        <f t="shared" si="4"/>
        <v>765</v>
      </c>
      <c r="R9" s="13">
        <f t="shared" si="4"/>
        <v>687</v>
      </c>
      <c r="S9" s="13">
        <f t="shared" si="4"/>
        <v>742</v>
      </c>
      <c r="T9" s="13">
        <f t="shared" si="4"/>
        <v>708</v>
      </c>
      <c r="U9" s="13">
        <f t="shared" si="4"/>
        <v>759</v>
      </c>
      <c r="V9" s="13">
        <f t="shared" si="4"/>
        <v>686</v>
      </c>
      <c r="W9" s="13">
        <f t="shared" si="4"/>
        <v>701</v>
      </c>
      <c r="X9" s="13">
        <f t="shared" si="4"/>
        <v>762</v>
      </c>
      <c r="Y9" s="13">
        <f t="shared" si="4"/>
        <v>794</v>
      </c>
      <c r="Z9" s="13">
        <f t="shared" si="4"/>
        <v>760</v>
      </c>
      <c r="AA9" s="13">
        <f t="shared" si="4"/>
        <v>676</v>
      </c>
      <c r="AB9" s="13">
        <f t="shared" si="4"/>
        <v>578</v>
      </c>
      <c r="AC9" s="13">
        <f t="shared" si="4"/>
        <v>516</v>
      </c>
      <c r="AD9" s="13">
        <f t="shared" si="4"/>
        <v>704</v>
      </c>
      <c r="AE9" s="13">
        <f t="shared" si="4"/>
        <v>600</v>
      </c>
      <c r="AF9" s="13">
        <f t="shared" si="4"/>
        <v>627</v>
      </c>
      <c r="AG9" s="13">
        <f t="shared" si="4"/>
        <v>550</v>
      </c>
      <c r="AH9" s="13">
        <f t="shared" si="4"/>
        <v>494</v>
      </c>
      <c r="AI9" s="13">
        <f t="shared" si="4"/>
        <v>573</v>
      </c>
      <c r="AJ9" s="13">
        <f t="shared" si="4"/>
        <v>731</v>
      </c>
      <c r="AK9" s="13">
        <f t="shared" si="4"/>
        <v>558</v>
      </c>
      <c r="AL9" s="13">
        <f t="shared" si="4"/>
        <v>489</v>
      </c>
      <c r="AM9" s="31">
        <f t="shared" si="1"/>
        <v>592.6666667</v>
      </c>
      <c r="AN9" s="13">
        <f t="shared" si="2"/>
        <v>565.8333333</v>
      </c>
      <c r="AO9" s="32">
        <f t="shared" si="3"/>
        <v>591.3333333</v>
      </c>
    </row>
    <row r="10" ht="15.75" customHeight="1">
      <c r="A10" s="30" t="s">
        <v>31</v>
      </c>
      <c r="C10" s="13">
        <v>-55.0</v>
      </c>
      <c r="D10" s="13">
        <v>-61.0</v>
      </c>
      <c r="E10" s="13">
        <v>-55.0</v>
      </c>
      <c r="F10" s="13">
        <v>-53.0</v>
      </c>
      <c r="G10" s="13">
        <v>-48.0</v>
      </c>
      <c r="H10" s="13">
        <v>-48.0</v>
      </c>
      <c r="I10" s="13">
        <v>-55.0</v>
      </c>
      <c r="J10" s="13">
        <v>-49.0</v>
      </c>
      <c r="K10" s="13">
        <v>-58.0</v>
      </c>
      <c r="L10" s="13">
        <v>-56.0</v>
      </c>
      <c r="M10" s="13">
        <v>-51.0</v>
      </c>
      <c r="N10" s="13">
        <v>-64.0</v>
      </c>
      <c r="O10" s="13">
        <v>-65.0</v>
      </c>
      <c r="P10" s="13">
        <v>-67.0</v>
      </c>
      <c r="Q10" s="13">
        <v>-67.0</v>
      </c>
      <c r="R10" s="13">
        <v>-72.0</v>
      </c>
      <c r="S10" s="13">
        <v>-64.0</v>
      </c>
      <c r="T10" s="13">
        <v>-72.0</v>
      </c>
      <c r="U10" s="13">
        <v>-72.0</v>
      </c>
      <c r="V10" s="13">
        <v>-75.0</v>
      </c>
      <c r="W10" s="13">
        <v>-71.0</v>
      </c>
      <c r="X10" s="13">
        <v>-64.0</v>
      </c>
      <c r="Y10" s="13">
        <v>-73.0</v>
      </c>
      <c r="Z10" s="13">
        <v>-75.0</v>
      </c>
      <c r="AA10" s="13">
        <v>-75.0</v>
      </c>
      <c r="AB10" s="13">
        <v>-83.0</v>
      </c>
      <c r="AC10" s="13">
        <v>-81.0</v>
      </c>
      <c r="AD10" s="13">
        <v>-81.0</v>
      </c>
      <c r="AE10" s="13">
        <v>-79.0</v>
      </c>
      <c r="AF10" s="13">
        <v>-83.0</v>
      </c>
      <c r="AG10" s="13">
        <v>-77.0</v>
      </c>
      <c r="AH10" s="13">
        <v>-79.0</v>
      </c>
      <c r="AI10" s="13">
        <v>-79.0</v>
      </c>
      <c r="AJ10" s="13">
        <v>-79.0</v>
      </c>
      <c r="AK10" s="13">
        <v>-82.0</v>
      </c>
      <c r="AL10" s="13">
        <v>-84.0</v>
      </c>
      <c r="AM10" s="31">
        <f t="shared" si="1"/>
        <v>-81.66666667</v>
      </c>
      <c r="AN10" s="13">
        <f t="shared" si="2"/>
        <v>-80</v>
      </c>
      <c r="AO10" s="32">
        <f t="shared" si="3"/>
        <v>-80.16666667</v>
      </c>
    </row>
    <row r="11" ht="15.75" customHeight="1">
      <c r="A11" s="30" t="s">
        <v>32</v>
      </c>
      <c r="C11" s="13">
        <v>-17.0</v>
      </c>
      <c r="D11" s="13">
        <v>-16.0</v>
      </c>
      <c r="E11" s="13">
        <v>-17.0</v>
      </c>
      <c r="F11" s="13">
        <v>-16.0</v>
      </c>
      <c r="G11" s="13">
        <v>-17.0</v>
      </c>
      <c r="H11" s="13">
        <v>-16.0</v>
      </c>
      <c r="I11" s="13">
        <v>-20.0</v>
      </c>
      <c r="J11" s="13">
        <v>-20.0</v>
      </c>
      <c r="K11" s="13">
        <v>-19.0</v>
      </c>
      <c r="L11" s="13">
        <v>-19.0</v>
      </c>
      <c r="M11" s="13">
        <v>-19.0</v>
      </c>
      <c r="N11" s="13">
        <v>-21.0</v>
      </c>
      <c r="O11" s="13">
        <v>-31.0</v>
      </c>
      <c r="P11" s="13">
        <v>-31.0</v>
      </c>
      <c r="Q11" s="13">
        <v>-21.0</v>
      </c>
      <c r="R11" s="13">
        <v>-21.0</v>
      </c>
      <c r="S11" s="13">
        <v>-21.0</v>
      </c>
      <c r="T11" s="13">
        <v>-22.0</v>
      </c>
      <c r="U11" s="13">
        <v>-26.0</v>
      </c>
      <c r="V11" s="13">
        <v>-25.0</v>
      </c>
      <c r="W11" s="13">
        <v>-23.0</v>
      </c>
      <c r="X11" s="13">
        <v>-28.0</v>
      </c>
      <c r="Y11" s="13">
        <v>-22.0</v>
      </c>
      <c r="Z11" s="13">
        <v>-32.0</v>
      </c>
      <c r="AA11" s="13">
        <v>-30.0</v>
      </c>
      <c r="AB11" s="13">
        <v>-30.0</v>
      </c>
      <c r="AC11" s="13">
        <v>-31.0</v>
      </c>
      <c r="AD11" s="13">
        <v>-28.0</v>
      </c>
      <c r="AE11" s="13">
        <v>-28.0</v>
      </c>
      <c r="AF11" s="13">
        <v>-28.0</v>
      </c>
      <c r="AG11" s="13">
        <v>-27.0</v>
      </c>
      <c r="AH11" s="13">
        <v>-29.0</v>
      </c>
      <c r="AI11" s="13">
        <v>-27.0</v>
      </c>
      <c r="AJ11" s="13">
        <v>-31.0</v>
      </c>
      <c r="AK11" s="13">
        <v>-32.0</v>
      </c>
      <c r="AL11" s="13">
        <v>-27.0</v>
      </c>
      <c r="AM11" s="31">
        <f t="shared" si="1"/>
        <v>-30</v>
      </c>
      <c r="AN11" s="13">
        <f t="shared" si="2"/>
        <v>-28.83333333</v>
      </c>
      <c r="AO11" s="32">
        <f t="shared" si="3"/>
        <v>-29</v>
      </c>
    </row>
    <row r="12" ht="15.75" customHeight="1">
      <c r="A12" s="30" t="s">
        <v>33</v>
      </c>
      <c r="C12" s="13">
        <v>-43.0</v>
      </c>
      <c r="D12" s="13">
        <v>-46.0</v>
      </c>
      <c r="E12" s="13">
        <v>-40.0</v>
      </c>
      <c r="F12" s="13">
        <v>-45.0</v>
      </c>
      <c r="G12" s="13">
        <v>-38.0</v>
      </c>
      <c r="H12" s="13">
        <v>-40.0</v>
      </c>
      <c r="I12" s="13">
        <v>-35.0</v>
      </c>
      <c r="J12" s="13">
        <v>-45.0</v>
      </c>
      <c r="K12" s="13">
        <v>-44.0</v>
      </c>
      <c r="L12" s="13">
        <v>-42.0</v>
      </c>
      <c r="M12" s="13">
        <v>-35.0</v>
      </c>
      <c r="N12" s="13">
        <v>-46.0</v>
      </c>
      <c r="O12" s="13">
        <v>-45.0</v>
      </c>
      <c r="P12" s="13">
        <v>-40.0</v>
      </c>
      <c r="Q12" s="13">
        <v>-41.0</v>
      </c>
      <c r="R12" s="13">
        <v>-42.0</v>
      </c>
      <c r="S12" s="13">
        <v>-41.0</v>
      </c>
      <c r="T12" s="13">
        <v>-44.0</v>
      </c>
      <c r="U12" s="13">
        <v>-42.0</v>
      </c>
      <c r="V12" s="13">
        <v>-40.0</v>
      </c>
      <c r="W12" s="13">
        <v>-44.0</v>
      </c>
      <c r="X12" s="13">
        <v>-39.0</v>
      </c>
      <c r="Y12" s="13">
        <v>-46.0</v>
      </c>
      <c r="Z12" s="13">
        <v>-39.0</v>
      </c>
      <c r="AA12" s="13">
        <v>-40.0</v>
      </c>
      <c r="AB12" s="13">
        <v>-39.0</v>
      </c>
      <c r="AC12" s="13">
        <v>-40.0</v>
      </c>
      <c r="AD12" s="13">
        <v>-40.0</v>
      </c>
      <c r="AE12" s="13">
        <v>-39.0</v>
      </c>
      <c r="AF12" s="13">
        <v>-41.0</v>
      </c>
      <c r="AG12" s="13">
        <v>-41.0</v>
      </c>
      <c r="AH12" s="13">
        <v>-39.0</v>
      </c>
      <c r="AI12" s="13">
        <v>-41.0</v>
      </c>
      <c r="AJ12" s="13">
        <v>-39.0</v>
      </c>
      <c r="AK12" s="13">
        <v>-39.0</v>
      </c>
      <c r="AL12" s="13">
        <v>-41.0</v>
      </c>
      <c r="AM12" s="31">
        <f t="shared" si="1"/>
        <v>-39.66666667</v>
      </c>
      <c r="AN12" s="13">
        <f t="shared" si="2"/>
        <v>-40</v>
      </c>
      <c r="AO12" s="32">
        <f t="shared" si="3"/>
        <v>-39.91666667</v>
      </c>
    </row>
    <row r="13" ht="15.75" customHeight="1">
      <c r="A13" s="30" t="s">
        <v>34</v>
      </c>
      <c r="C13" s="13">
        <v>-178.0</v>
      </c>
      <c r="D13" s="13">
        <v>-208.0</v>
      </c>
      <c r="E13" s="13">
        <v>-170.0</v>
      </c>
      <c r="F13" s="13">
        <v>-191.0</v>
      </c>
      <c r="G13" s="13">
        <v>-188.0</v>
      </c>
      <c r="H13" s="13">
        <v>-175.0</v>
      </c>
      <c r="I13" s="13">
        <v>-180.0</v>
      </c>
      <c r="J13" s="13">
        <v>-167.0</v>
      </c>
      <c r="K13" s="13">
        <v>-166.0</v>
      </c>
      <c r="L13" s="13">
        <v>-192.0</v>
      </c>
      <c r="M13" s="13">
        <v>-193.0</v>
      </c>
      <c r="N13" s="13">
        <v>-210.0</v>
      </c>
      <c r="O13" s="13">
        <v>-280.0</v>
      </c>
      <c r="P13" s="13">
        <v>-233.0</v>
      </c>
      <c r="Q13" s="13">
        <v>-211.0</v>
      </c>
      <c r="R13" s="13">
        <v>-233.0</v>
      </c>
      <c r="S13" s="13">
        <v>-283.0</v>
      </c>
      <c r="T13" s="13">
        <v>-282.0</v>
      </c>
      <c r="U13" s="13">
        <v>-232.0</v>
      </c>
      <c r="V13" s="13">
        <v>-284.0</v>
      </c>
      <c r="W13" s="13">
        <v>-261.0</v>
      </c>
      <c r="X13" s="13">
        <v>-238.0</v>
      </c>
      <c r="Y13" s="13">
        <v>-255.0</v>
      </c>
      <c r="Z13" s="13">
        <v>-303.0</v>
      </c>
      <c r="AA13" s="13">
        <v>-303.0</v>
      </c>
      <c r="AB13" s="13">
        <v>-292.0</v>
      </c>
      <c r="AC13" s="13">
        <v>-231.0</v>
      </c>
      <c r="AD13" s="13">
        <v>-265.0</v>
      </c>
      <c r="AE13" s="13">
        <v>-240.0</v>
      </c>
      <c r="AF13" s="13">
        <v>-234.0</v>
      </c>
      <c r="AG13" s="13">
        <v>-271.0</v>
      </c>
      <c r="AH13" s="13">
        <v>-291.0</v>
      </c>
      <c r="AI13" s="13">
        <v>-294.0</v>
      </c>
      <c r="AJ13" s="13">
        <v>-291.0</v>
      </c>
      <c r="AK13" s="13">
        <v>-282.0</v>
      </c>
      <c r="AL13" s="13">
        <v>-231.0</v>
      </c>
      <c r="AM13" s="31">
        <f t="shared" si="1"/>
        <v>-268</v>
      </c>
      <c r="AN13" s="13">
        <f t="shared" si="2"/>
        <v>-276.6666667</v>
      </c>
      <c r="AO13" s="32">
        <f t="shared" si="3"/>
        <v>-268.75</v>
      </c>
    </row>
    <row r="14" ht="15.75" customHeight="1">
      <c r="A14" s="30" t="s">
        <v>35</v>
      </c>
      <c r="C14" s="13">
        <v>94.0</v>
      </c>
      <c r="D14" s="13">
        <v>95.0</v>
      </c>
      <c r="E14" s="13">
        <v>93.0</v>
      </c>
      <c r="F14" s="13">
        <v>88.0</v>
      </c>
      <c r="G14" s="13">
        <v>91.0</v>
      </c>
      <c r="H14" s="13">
        <v>103.0</v>
      </c>
      <c r="I14" s="13">
        <v>102.0</v>
      </c>
      <c r="J14" s="13">
        <v>88.0</v>
      </c>
      <c r="K14" s="13">
        <v>103.0</v>
      </c>
      <c r="L14" s="13">
        <v>101.0</v>
      </c>
      <c r="M14" s="13">
        <v>95.0</v>
      </c>
      <c r="N14" s="13">
        <v>103.0</v>
      </c>
      <c r="O14" s="13">
        <v>173.0</v>
      </c>
      <c r="P14" s="13">
        <v>112.0</v>
      </c>
      <c r="Q14" s="13">
        <v>119.0</v>
      </c>
      <c r="R14" s="13">
        <v>149.0</v>
      </c>
      <c r="S14" s="13">
        <v>148.0</v>
      </c>
      <c r="T14" s="13">
        <v>120.0</v>
      </c>
      <c r="U14" s="13">
        <v>109.0</v>
      </c>
      <c r="V14" s="13">
        <v>153.0</v>
      </c>
      <c r="W14" s="13">
        <v>117.0</v>
      </c>
      <c r="X14" s="13">
        <v>118.0</v>
      </c>
      <c r="Y14" s="13">
        <v>145.0</v>
      </c>
      <c r="Z14" s="13">
        <v>173.0</v>
      </c>
      <c r="AA14" s="13">
        <v>217.0</v>
      </c>
      <c r="AB14" s="13">
        <v>208.0</v>
      </c>
      <c r="AC14" s="13">
        <v>173.0</v>
      </c>
      <c r="AD14" s="13">
        <v>200.0</v>
      </c>
      <c r="AE14" s="13">
        <v>209.0</v>
      </c>
      <c r="AF14" s="13">
        <v>219.0</v>
      </c>
      <c r="AG14" s="13">
        <v>175.0</v>
      </c>
      <c r="AH14" s="13">
        <v>205.0</v>
      </c>
      <c r="AI14" s="13">
        <v>197.0</v>
      </c>
      <c r="AJ14" s="13">
        <v>186.0</v>
      </c>
      <c r="AK14" s="13">
        <v>205.0</v>
      </c>
      <c r="AL14" s="13">
        <v>219.0</v>
      </c>
      <c r="AM14" s="31">
        <f t="shared" si="1"/>
        <v>203.3333333</v>
      </c>
      <c r="AN14" s="13">
        <f t="shared" si="2"/>
        <v>197.8333333</v>
      </c>
      <c r="AO14" s="32">
        <f t="shared" si="3"/>
        <v>201.0833333</v>
      </c>
    </row>
    <row r="15" ht="15.75" customHeight="1">
      <c r="A15" s="15" t="s">
        <v>36</v>
      </c>
      <c r="B15" s="15"/>
      <c r="C15" s="17">
        <f t="shared" ref="C15:AL15" si="5">SUM(C9:C14)</f>
        <v>411</v>
      </c>
      <c r="D15" s="17">
        <f t="shared" si="5"/>
        <v>336</v>
      </c>
      <c r="E15" s="17">
        <f t="shared" si="5"/>
        <v>385</v>
      </c>
      <c r="F15" s="17">
        <f t="shared" si="5"/>
        <v>336</v>
      </c>
      <c r="G15" s="17">
        <f t="shared" si="5"/>
        <v>382</v>
      </c>
      <c r="H15" s="17">
        <f t="shared" si="5"/>
        <v>380</v>
      </c>
      <c r="I15" s="17">
        <f t="shared" si="5"/>
        <v>383</v>
      </c>
      <c r="J15" s="17">
        <f t="shared" si="5"/>
        <v>306</v>
      </c>
      <c r="K15" s="17">
        <f t="shared" si="5"/>
        <v>348</v>
      </c>
      <c r="L15" s="17">
        <f t="shared" si="5"/>
        <v>298</v>
      </c>
      <c r="M15" s="17">
        <f t="shared" si="5"/>
        <v>293</v>
      </c>
      <c r="N15" s="17">
        <f t="shared" si="5"/>
        <v>384</v>
      </c>
      <c r="O15" s="17">
        <f t="shared" si="5"/>
        <v>383</v>
      </c>
      <c r="P15" s="17">
        <f t="shared" si="5"/>
        <v>503</v>
      </c>
      <c r="Q15" s="17">
        <f t="shared" si="5"/>
        <v>544</v>
      </c>
      <c r="R15" s="17">
        <f t="shared" si="5"/>
        <v>468</v>
      </c>
      <c r="S15" s="17">
        <f t="shared" si="5"/>
        <v>481</v>
      </c>
      <c r="T15" s="17">
        <f t="shared" si="5"/>
        <v>408</v>
      </c>
      <c r="U15" s="17">
        <f t="shared" si="5"/>
        <v>496</v>
      </c>
      <c r="V15" s="17">
        <f t="shared" si="5"/>
        <v>415</v>
      </c>
      <c r="W15" s="17">
        <f t="shared" si="5"/>
        <v>419</v>
      </c>
      <c r="X15" s="17">
        <f t="shared" si="5"/>
        <v>511</v>
      </c>
      <c r="Y15" s="17">
        <f t="shared" si="5"/>
        <v>543</v>
      </c>
      <c r="Z15" s="17">
        <f t="shared" si="5"/>
        <v>484</v>
      </c>
      <c r="AA15" s="17">
        <f t="shared" si="5"/>
        <v>445</v>
      </c>
      <c r="AB15" s="17">
        <f t="shared" si="5"/>
        <v>342</v>
      </c>
      <c r="AC15" s="17">
        <f t="shared" si="5"/>
        <v>306</v>
      </c>
      <c r="AD15" s="17">
        <f t="shared" si="5"/>
        <v>490</v>
      </c>
      <c r="AE15" s="17">
        <f t="shared" si="5"/>
        <v>423</v>
      </c>
      <c r="AF15" s="17">
        <f t="shared" si="5"/>
        <v>460</v>
      </c>
      <c r="AG15" s="17">
        <f t="shared" si="5"/>
        <v>309</v>
      </c>
      <c r="AH15" s="17">
        <f t="shared" si="5"/>
        <v>261</v>
      </c>
      <c r="AI15" s="17">
        <f t="shared" si="5"/>
        <v>329</v>
      </c>
      <c r="AJ15" s="17">
        <f t="shared" si="5"/>
        <v>477</v>
      </c>
      <c r="AK15" s="17">
        <f t="shared" si="5"/>
        <v>328</v>
      </c>
      <c r="AL15" s="17">
        <f t="shared" si="5"/>
        <v>325</v>
      </c>
      <c r="AM15" s="33">
        <f t="shared" si="1"/>
        <v>376.6666667</v>
      </c>
      <c r="AN15" s="17">
        <f t="shared" si="2"/>
        <v>338.1666667</v>
      </c>
      <c r="AO15" s="34">
        <f t="shared" si="3"/>
        <v>374.5833333</v>
      </c>
    </row>
    <row r="16" ht="15.75" customHeight="1">
      <c r="A16" s="20" t="s">
        <v>37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31"/>
      <c r="AN16" s="13"/>
      <c r="AO16" s="32"/>
    </row>
    <row r="17" ht="15.75" customHeight="1">
      <c r="A17" s="11" t="s">
        <v>17</v>
      </c>
      <c r="C17" s="13">
        <f t="shared" ref="C17:AL17" si="6">-C11</f>
        <v>17</v>
      </c>
      <c r="D17" s="13">
        <f t="shared" si="6"/>
        <v>16</v>
      </c>
      <c r="E17" s="13">
        <f t="shared" si="6"/>
        <v>17</v>
      </c>
      <c r="F17" s="13">
        <f t="shared" si="6"/>
        <v>16</v>
      </c>
      <c r="G17" s="13">
        <f t="shared" si="6"/>
        <v>17</v>
      </c>
      <c r="H17" s="13">
        <f t="shared" si="6"/>
        <v>16</v>
      </c>
      <c r="I17" s="13">
        <f t="shared" si="6"/>
        <v>20</v>
      </c>
      <c r="J17" s="13">
        <f t="shared" si="6"/>
        <v>20</v>
      </c>
      <c r="K17" s="13">
        <f t="shared" si="6"/>
        <v>19</v>
      </c>
      <c r="L17" s="13">
        <f t="shared" si="6"/>
        <v>19</v>
      </c>
      <c r="M17" s="13">
        <f t="shared" si="6"/>
        <v>19</v>
      </c>
      <c r="N17" s="13">
        <f t="shared" si="6"/>
        <v>21</v>
      </c>
      <c r="O17" s="13">
        <f t="shared" si="6"/>
        <v>31</v>
      </c>
      <c r="P17" s="13">
        <f t="shared" si="6"/>
        <v>31</v>
      </c>
      <c r="Q17" s="13">
        <f t="shared" si="6"/>
        <v>21</v>
      </c>
      <c r="R17" s="13">
        <f t="shared" si="6"/>
        <v>21</v>
      </c>
      <c r="S17" s="13">
        <f t="shared" si="6"/>
        <v>21</v>
      </c>
      <c r="T17" s="13">
        <f t="shared" si="6"/>
        <v>22</v>
      </c>
      <c r="U17" s="13">
        <f t="shared" si="6"/>
        <v>26</v>
      </c>
      <c r="V17" s="13">
        <f t="shared" si="6"/>
        <v>25</v>
      </c>
      <c r="W17" s="13">
        <f t="shared" si="6"/>
        <v>23</v>
      </c>
      <c r="X17" s="13">
        <f t="shared" si="6"/>
        <v>28</v>
      </c>
      <c r="Y17" s="13">
        <f t="shared" si="6"/>
        <v>22</v>
      </c>
      <c r="Z17" s="13">
        <f t="shared" si="6"/>
        <v>32</v>
      </c>
      <c r="AA17" s="13">
        <f t="shared" si="6"/>
        <v>30</v>
      </c>
      <c r="AB17" s="13">
        <f t="shared" si="6"/>
        <v>30</v>
      </c>
      <c r="AC17" s="13">
        <f t="shared" si="6"/>
        <v>31</v>
      </c>
      <c r="AD17" s="13">
        <f t="shared" si="6"/>
        <v>28</v>
      </c>
      <c r="AE17" s="13">
        <f t="shared" si="6"/>
        <v>28</v>
      </c>
      <c r="AF17" s="13">
        <f t="shared" si="6"/>
        <v>28</v>
      </c>
      <c r="AG17" s="13">
        <f t="shared" si="6"/>
        <v>27</v>
      </c>
      <c r="AH17" s="13">
        <f t="shared" si="6"/>
        <v>29</v>
      </c>
      <c r="AI17" s="13">
        <f t="shared" si="6"/>
        <v>27</v>
      </c>
      <c r="AJ17" s="13">
        <f t="shared" si="6"/>
        <v>31</v>
      </c>
      <c r="AK17" s="13">
        <f t="shared" si="6"/>
        <v>32</v>
      </c>
      <c r="AL17" s="13">
        <f t="shared" si="6"/>
        <v>27</v>
      </c>
      <c r="AM17" s="31">
        <f t="shared" ref="AM17:AM22" si="7">AVERAGE(AJ17:AL17)</f>
        <v>30</v>
      </c>
      <c r="AN17" s="13">
        <f t="shared" ref="AN17:AN22" si="8">AVERAGE(AG17:AL17)</f>
        <v>28.83333333</v>
      </c>
      <c r="AO17" s="32">
        <f t="shared" ref="AO17:AO22" si="9">AVERAGE(AA17:AL17)</f>
        <v>29</v>
      </c>
    </row>
    <row r="18" ht="15.75" customHeight="1">
      <c r="A18" s="11" t="s">
        <v>18</v>
      </c>
      <c r="C18" s="13">
        <v>0.0</v>
      </c>
      <c r="D18" s="13">
        <v>0.0</v>
      </c>
      <c r="E18" s="13">
        <v>0.0</v>
      </c>
      <c r="F18" s="13">
        <v>0.0</v>
      </c>
      <c r="G18" s="13">
        <v>0.0</v>
      </c>
      <c r="H18" s="13">
        <v>0.0</v>
      </c>
      <c r="I18" s="13">
        <v>0.0</v>
      </c>
      <c r="J18" s="13">
        <v>0.0</v>
      </c>
      <c r="K18" s="13">
        <v>0.0</v>
      </c>
      <c r="L18" s="13">
        <v>0.0</v>
      </c>
      <c r="M18" s="13">
        <v>0.0</v>
      </c>
      <c r="N18" s="13">
        <v>0.0</v>
      </c>
      <c r="O18" s="13">
        <v>0.0</v>
      </c>
      <c r="P18" s="13">
        <v>0.0</v>
      </c>
      <c r="Q18" s="13">
        <v>0.0</v>
      </c>
      <c r="R18" s="13">
        <v>0.0</v>
      </c>
      <c r="S18" s="13">
        <v>0.0</v>
      </c>
      <c r="T18" s="13">
        <v>0.0</v>
      </c>
      <c r="U18" s="13">
        <v>0.0</v>
      </c>
      <c r="V18" s="13">
        <v>0.0</v>
      </c>
      <c r="W18" s="13">
        <v>0.0</v>
      </c>
      <c r="X18" s="13">
        <v>46.0</v>
      </c>
      <c r="Y18" s="13">
        <v>46.0</v>
      </c>
      <c r="Z18" s="13">
        <v>46.0</v>
      </c>
      <c r="AA18" s="13">
        <v>46.0</v>
      </c>
      <c r="AB18" s="13">
        <v>46.0</v>
      </c>
      <c r="AC18" s="13">
        <v>46.0</v>
      </c>
      <c r="AD18" s="13">
        <v>46.0</v>
      </c>
      <c r="AE18" s="13">
        <v>46.0</v>
      </c>
      <c r="AF18" s="13">
        <v>125.0</v>
      </c>
      <c r="AG18" s="13">
        <v>125.0</v>
      </c>
      <c r="AH18" s="13">
        <v>125.0</v>
      </c>
      <c r="AI18" s="13">
        <v>125.0</v>
      </c>
      <c r="AJ18" s="13">
        <v>125.0</v>
      </c>
      <c r="AK18" s="13">
        <v>125.0</v>
      </c>
      <c r="AL18" s="13">
        <v>20.0</v>
      </c>
      <c r="AM18" s="31">
        <f t="shared" si="7"/>
        <v>90</v>
      </c>
      <c r="AN18" s="13">
        <f t="shared" si="8"/>
        <v>107.5</v>
      </c>
      <c r="AO18" s="32">
        <f t="shared" si="9"/>
        <v>83.33333333</v>
      </c>
    </row>
    <row r="19" ht="15.75" customHeight="1">
      <c r="A19" s="11" t="s">
        <v>19</v>
      </c>
      <c r="C19" s="13">
        <v>0.0</v>
      </c>
      <c r="D19" s="13">
        <v>0.999999999999998</v>
      </c>
      <c r="E19" s="13">
        <v>2.299999999999998</v>
      </c>
      <c r="F19" s="13">
        <v>3.599999999999998</v>
      </c>
      <c r="G19" s="13">
        <v>4.899999999999998</v>
      </c>
      <c r="H19" s="13">
        <v>6.1999999999999975</v>
      </c>
      <c r="I19" s="13">
        <v>7.499999999999997</v>
      </c>
      <c r="J19" s="13">
        <v>8.799999999999997</v>
      </c>
      <c r="K19" s="13">
        <v>10.099999999999998</v>
      </c>
      <c r="L19" s="13">
        <v>11.399999999999999</v>
      </c>
      <c r="M19" s="13">
        <v>12.7</v>
      </c>
      <c r="N19" s="13">
        <v>14.0</v>
      </c>
      <c r="O19" s="13">
        <v>0.0</v>
      </c>
      <c r="P19" s="13">
        <v>0.0</v>
      </c>
      <c r="Q19" s="13">
        <v>2.0</v>
      </c>
      <c r="R19" s="13">
        <v>4.0</v>
      </c>
      <c r="S19" s="13">
        <v>6.0</v>
      </c>
      <c r="T19" s="13">
        <v>8.0</v>
      </c>
      <c r="U19" s="13">
        <v>10.0</v>
      </c>
      <c r="V19" s="13">
        <v>12.0</v>
      </c>
      <c r="W19" s="13">
        <v>14.0</v>
      </c>
      <c r="X19" s="13">
        <v>16.0</v>
      </c>
      <c r="Y19" s="13">
        <v>18.0</v>
      </c>
      <c r="Z19" s="13">
        <v>20.0</v>
      </c>
      <c r="AA19" s="13">
        <v>0.0</v>
      </c>
      <c r="AB19" s="13">
        <v>1.0</v>
      </c>
      <c r="AC19" s="13">
        <v>2.5</v>
      </c>
      <c r="AD19" s="13">
        <v>4.0</v>
      </c>
      <c r="AE19" s="13">
        <v>5.5</v>
      </c>
      <c r="AF19" s="13">
        <v>7.0</v>
      </c>
      <c r="AG19" s="13">
        <v>8.5</v>
      </c>
      <c r="AH19" s="13">
        <v>10.0</v>
      </c>
      <c r="AI19" s="13">
        <v>11.5</v>
      </c>
      <c r="AJ19" s="13">
        <v>13.0</v>
      </c>
      <c r="AK19" s="13">
        <v>14.5</v>
      </c>
      <c r="AL19" s="13">
        <v>16.0</v>
      </c>
      <c r="AM19" s="31">
        <f t="shared" si="7"/>
        <v>14.5</v>
      </c>
      <c r="AN19" s="13">
        <f t="shared" si="8"/>
        <v>12.25</v>
      </c>
      <c r="AO19" s="32">
        <f t="shared" si="9"/>
        <v>7.791666667</v>
      </c>
    </row>
    <row r="20" ht="15.75" customHeight="1">
      <c r="A20" s="11" t="s">
        <v>20</v>
      </c>
      <c r="C20" s="13">
        <v>10.0</v>
      </c>
      <c r="D20" s="13">
        <v>10.0</v>
      </c>
      <c r="E20" s="13">
        <v>10.0</v>
      </c>
      <c r="F20" s="13">
        <v>10.0</v>
      </c>
      <c r="G20" s="13">
        <v>10.0</v>
      </c>
      <c r="H20" s="13">
        <v>10.0</v>
      </c>
      <c r="I20" s="13">
        <v>10.0</v>
      </c>
      <c r="J20" s="13">
        <v>10.0</v>
      </c>
      <c r="K20" s="13">
        <v>10.0</v>
      </c>
      <c r="L20" s="13">
        <v>10.0</v>
      </c>
      <c r="M20" s="13">
        <v>10.0</v>
      </c>
      <c r="N20" s="13">
        <v>10.0</v>
      </c>
      <c r="O20" s="13">
        <v>10.0</v>
      </c>
      <c r="P20" s="13">
        <v>10.0</v>
      </c>
      <c r="Q20" s="13">
        <v>10.0</v>
      </c>
      <c r="R20" s="13">
        <v>10.0</v>
      </c>
      <c r="S20" s="13">
        <v>10.0</v>
      </c>
      <c r="T20" s="13">
        <v>10.0</v>
      </c>
      <c r="U20" s="13">
        <v>10.0</v>
      </c>
      <c r="V20" s="13">
        <v>10.0</v>
      </c>
      <c r="W20" s="13">
        <v>10.0</v>
      </c>
      <c r="X20" s="13">
        <v>10.0</v>
      </c>
      <c r="Y20" s="13">
        <v>10.0</v>
      </c>
      <c r="Z20" s="13">
        <v>10.0</v>
      </c>
      <c r="AA20" s="13">
        <v>10.0</v>
      </c>
      <c r="AB20" s="13">
        <v>10.0</v>
      </c>
      <c r="AC20" s="13">
        <v>10.0</v>
      </c>
      <c r="AD20" s="13">
        <v>10.0</v>
      </c>
      <c r="AE20" s="13">
        <v>10.0</v>
      </c>
      <c r="AF20" s="13">
        <v>10.0</v>
      </c>
      <c r="AG20" s="13">
        <v>10.0</v>
      </c>
      <c r="AH20" s="13">
        <v>10.0</v>
      </c>
      <c r="AI20" s="13">
        <v>10.0</v>
      </c>
      <c r="AJ20" s="13">
        <v>10.0</v>
      </c>
      <c r="AK20" s="13">
        <v>10.0</v>
      </c>
      <c r="AL20" s="13">
        <v>10.0</v>
      </c>
      <c r="AM20" s="31">
        <f t="shared" si="7"/>
        <v>10</v>
      </c>
      <c r="AN20" s="13">
        <f t="shared" si="8"/>
        <v>10</v>
      </c>
      <c r="AO20" s="32">
        <f t="shared" si="9"/>
        <v>10</v>
      </c>
    </row>
    <row r="21" ht="15.75" customHeight="1">
      <c r="A21" s="21" t="s">
        <v>38</v>
      </c>
      <c r="B21" s="12">
        <v>1.0</v>
      </c>
      <c r="C21" s="22">
        <f t="shared" ref="C21:AL21" si="10">SUM(C17:C20)</f>
        <v>27</v>
      </c>
      <c r="D21" s="22">
        <f t="shared" si="10"/>
        <v>27</v>
      </c>
      <c r="E21" s="22">
        <f t="shared" si="10"/>
        <v>29.3</v>
      </c>
      <c r="F21" s="22">
        <f t="shared" si="10"/>
        <v>29.6</v>
      </c>
      <c r="G21" s="22">
        <f t="shared" si="10"/>
        <v>31.9</v>
      </c>
      <c r="H21" s="22">
        <f t="shared" si="10"/>
        <v>32.2</v>
      </c>
      <c r="I21" s="22">
        <f t="shared" si="10"/>
        <v>37.5</v>
      </c>
      <c r="J21" s="22">
        <f t="shared" si="10"/>
        <v>38.8</v>
      </c>
      <c r="K21" s="22">
        <f t="shared" si="10"/>
        <v>39.1</v>
      </c>
      <c r="L21" s="22">
        <f t="shared" si="10"/>
        <v>40.4</v>
      </c>
      <c r="M21" s="22">
        <f t="shared" si="10"/>
        <v>41.7</v>
      </c>
      <c r="N21" s="22">
        <f t="shared" si="10"/>
        <v>45</v>
      </c>
      <c r="O21" s="22">
        <f t="shared" si="10"/>
        <v>41</v>
      </c>
      <c r="P21" s="22">
        <f t="shared" si="10"/>
        <v>41</v>
      </c>
      <c r="Q21" s="22">
        <f t="shared" si="10"/>
        <v>33</v>
      </c>
      <c r="R21" s="22">
        <f t="shared" si="10"/>
        <v>35</v>
      </c>
      <c r="S21" s="22">
        <f t="shared" si="10"/>
        <v>37</v>
      </c>
      <c r="T21" s="22">
        <f t="shared" si="10"/>
        <v>40</v>
      </c>
      <c r="U21" s="22">
        <f t="shared" si="10"/>
        <v>46</v>
      </c>
      <c r="V21" s="22">
        <f t="shared" si="10"/>
        <v>47</v>
      </c>
      <c r="W21" s="22">
        <f t="shared" si="10"/>
        <v>47</v>
      </c>
      <c r="X21" s="22">
        <f t="shared" si="10"/>
        <v>100</v>
      </c>
      <c r="Y21" s="22">
        <f t="shared" si="10"/>
        <v>96</v>
      </c>
      <c r="Z21" s="22">
        <f t="shared" si="10"/>
        <v>108</v>
      </c>
      <c r="AA21" s="22">
        <f t="shared" si="10"/>
        <v>86</v>
      </c>
      <c r="AB21" s="22">
        <f t="shared" si="10"/>
        <v>87</v>
      </c>
      <c r="AC21" s="22">
        <f t="shared" si="10"/>
        <v>89.5</v>
      </c>
      <c r="AD21" s="22">
        <f t="shared" si="10"/>
        <v>88</v>
      </c>
      <c r="AE21" s="22">
        <f t="shared" si="10"/>
        <v>89.5</v>
      </c>
      <c r="AF21" s="22">
        <f t="shared" si="10"/>
        <v>170</v>
      </c>
      <c r="AG21" s="22">
        <f t="shared" si="10"/>
        <v>170.5</v>
      </c>
      <c r="AH21" s="22">
        <f t="shared" si="10"/>
        <v>174</v>
      </c>
      <c r="AI21" s="22">
        <f t="shared" si="10"/>
        <v>173.5</v>
      </c>
      <c r="AJ21" s="22">
        <f t="shared" si="10"/>
        <v>179</v>
      </c>
      <c r="AK21" s="22">
        <f t="shared" si="10"/>
        <v>181.5</v>
      </c>
      <c r="AL21" s="22">
        <f t="shared" si="10"/>
        <v>73</v>
      </c>
      <c r="AM21" s="35">
        <f t="shared" si="7"/>
        <v>144.5</v>
      </c>
      <c r="AN21" s="22">
        <f t="shared" si="8"/>
        <v>158.5833333</v>
      </c>
      <c r="AO21" s="36">
        <f t="shared" si="9"/>
        <v>130.125</v>
      </c>
      <c r="AP21" s="21"/>
      <c r="AQ21" s="21"/>
      <c r="AR21" s="21"/>
    </row>
    <row r="22" ht="15.75" customHeight="1">
      <c r="A22" s="15" t="s">
        <v>39</v>
      </c>
      <c r="B22" s="15"/>
      <c r="C22" s="17">
        <f t="shared" ref="C22:AL22" si="11">SUM(C15,C21)</f>
        <v>438</v>
      </c>
      <c r="D22" s="17">
        <f t="shared" si="11"/>
        <v>363</v>
      </c>
      <c r="E22" s="17">
        <f t="shared" si="11"/>
        <v>414.3</v>
      </c>
      <c r="F22" s="17">
        <f t="shared" si="11"/>
        <v>365.6</v>
      </c>
      <c r="G22" s="17">
        <f t="shared" si="11"/>
        <v>413.9</v>
      </c>
      <c r="H22" s="17">
        <f t="shared" si="11"/>
        <v>412.2</v>
      </c>
      <c r="I22" s="17">
        <f t="shared" si="11"/>
        <v>420.5</v>
      </c>
      <c r="J22" s="17">
        <f t="shared" si="11"/>
        <v>344.8</v>
      </c>
      <c r="K22" s="17">
        <f t="shared" si="11"/>
        <v>387.1</v>
      </c>
      <c r="L22" s="17">
        <f t="shared" si="11"/>
        <v>338.4</v>
      </c>
      <c r="M22" s="17">
        <f t="shared" si="11"/>
        <v>334.7</v>
      </c>
      <c r="N22" s="17">
        <f t="shared" si="11"/>
        <v>429</v>
      </c>
      <c r="O22" s="17">
        <f t="shared" si="11"/>
        <v>424</v>
      </c>
      <c r="P22" s="17">
        <f t="shared" si="11"/>
        <v>544</v>
      </c>
      <c r="Q22" s="17">
        <f t="shared" si="11"/>
        <v>577</v>
      </c>
      <c r="R22" s="17">
        <f t="shared" si="11"/>
        <v>503</v>
      </c>
      <c r="S22" s="17">
        <f t="shared" si="11"/>
        <v>518</v>
      </c>
      <c r="T22" s="17">
        <f t="shared" si="11"/>
        <v>448</v>
      </c>
      <c r="U22" s="17">
        <f t="shared" si="11"/>
        <v>542</v>
      </c>
      <c r="V22" s="17">
        <f t="shared" si="11"/>
        <v>462</v>
      </c>
      <c r="W22" s="17">
        <f t="shared" si="11"/>
        <v>466</v>
      </c>
      <c r="X22" s="17">
        <f t="shared" si="11"/>
        <v>611</v>
      </c>
      <c r="Y22" s="17">
        <f t="shared" si="11"/>
        <v>639</v>
      </c>
      <c r="Z22" s="17">
        <f t="shared" si="11"/>
        <v>592</v>
      </c>
      <c r="AA22" s="17">
        <f t="shared" si="11"/>
        <v>531</v>
      </c>
      <c r="AB22" s="17">
        <f t="shared" si="11"/>
        <v>429</v>
      </c>
      <c r="AC22" s="17">
        <f t="shared" si="11"/>
        <v>395.5</v>
      </c>
      <c r="AD22" s="17">
        <f t="shared" si="11"/>
        <v>578</v>
      </c>
      <c r="AE22" s="17">
        <f t="shared" si="11"/>
        <v>512.5</v>
      </c>
      <c r="AF22" s="17">
        <f t="shared" si="11"/>
        <v>630</v>
      </c>
      <c r="AG22" s="17">
        <f t="shared" si="11"/>
        <v>479.5</v>
      </c>
      <c r="AH22" s="17">
        <f t="shared" si="11"/>
        <v>435</v>
      </c>
      <c r="AI22" s="17">
        <f t="shared" si="11"/>
        <v>502.5</v>
      </c>
      <c r="AJ22" s="17">
        <f t="shared" si="11"/>
        <v>656</v>
      </c>
      <c r="AK22" s="17">
        <f t="shared" si="11"/>
        <v>509.5</v>
      </c>
      <c r="AL22" s="17">
        <f t="shared" si="11"/>
        <v>398</v>
      </c>
      <c r="AM22" s="33">
        <f t="shared" si="7"/>
        <v>521.1666667</v>
      </c>
      <c r="AN22" s="17">
        <f t="shared" si="8"/>
        <v>496.75</v>
      </c>
      <c r="AO22" s="34">
        <f t="shared" si="9"/>
        <v>504.7083333</v>
      </c>
    </row>
    <row r="23" ht="16.5" customHeight="1">
      <c r="A23" s="37" t="s">
        <v>40</v>
      </c>
      <c r="B23" s="38">
        <v>2.0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39">
        <f>AL22-AM22</f>
        <v>-123.1666667</v>
      </c>
      <c r="AN23" s="40">
        <f>AL22-AN22</f>
        <v>-98.75</v>
      </c>
      <c r="AO23" s="41">
        <f>AL22-AO22</f>
        <v>-106.7083333</v>
      </c>
    </row>
    <row r="24" ht="15.75" customHeight="1">
      <c r="A24" s="18" t="str">
        <f>A2&amp;" - "&amp;A1</f>
        <v>Valuation drivers - Normalized net working capital overview</v>
      </c>
    </row>
    <row r="25" ht="15.75" customHeight="1">
      <c r="A25" s="18" t="s">
        <v>41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M4:AO4"/>
  </mergeCells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 &amp;D&amp;R000000Page &amp;P of </oddFooter>
  </headerFooter>
  <drawing r:id="rId1"/>
</worksheet>
</file>